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DFD9" lockStructure="1"/>
  <bookViews>
    <workbookView xWindow="120" yWindow="15" windowWidth="19035" windowHeight="12015"/>
  </bookViews>
  <sheets>
    <sheet name="Calculator" sheetId="1" r:id="rId1"/>
    <sheet name="Equation" sheetId="2" state="hidden" r:id="rId2"/>
  </sheets>
  <definedNames>
    <definedName name="OLE_LINK4" localSheetId="0">Calculator!$C$38</definedName>
  </definedNames>
  <calcPr calcId="145621"/>
</workbook>
</file>

<file path=xl/calcChain.xml><?xml version="1.0" encoding="utf-8"?>
<calcChain xmlns="http://schemas.openxmlformats.org/spreadsheetml/2006/main">
  <c r="C10" i="2" l="1"/>
  <c r="C9" i="2"/>
  <c r="C8" i="2"/>
  <c r="C7" i="2"/>
  <c r="C6" i="2"/>
  <c r="C4" i="2"/>
  <c r="C5" i="2"/>
  <c r="C35" i="1"/>
  <c r="C9" i="1"/>
  <c r="C11" i="2" l="1"/>
  <c r="C5" i="1"/>
  <c r="C13" i="1" l="1"/>
  <c r="C21" i="1"/>
  <c r="C17" i="1" l="1"/>
  <c r="K8" i="1" s="1"/>
  <c r="C26" i="1"/>
  <c r="K12" i="1" l="1"/>
  <c r="C12" i="2"/>
  <c r="N4" i="1" s="1"/>
</calcChain>
</file>

<file path=xl/sharedStrings.xml><?xml version="1.0" encoding="utf-8"?>
<sst xmlns="http://schemas.openxmlformats.org/spreadsheetml/2006/main" count="75" uniqueCount="60">
  <si>
    <t>Enter</t>
  </si>
  <si>
    <t>Intercept:</t>
  </si>
  <si>
    <t>Risk Estimate:</t>
  </si>
  <si>
    <t>Parameter Total:</t>
  </si>
  <si>
    <t>Authors:</t>
  </si>
  <si>
    <t>From:</t>
  </si>
  <si>
    <t>prateekgupta@creighton.edu</t>
  </si>
  <si>
    <t>Himani Gupta, MD</t>
  </si>
  <si>
    <t>Department of Surgery, Creighton University, Omaha, NE 68131</t>
  </si>
  <si>
    <t>Age</t>
  </si>
  <si>
    <t>Iraklis I Pipinos, MD</t>
  </si>
  <si>
    <t>Thomas G Lynch, MD</t>
  </si>
  <si>
    <t>ipipinos@unmc.edu</t>
  </si>
  <si>
    <t>tlynch@unmc.edu</t>
  </si>
  <si>
    <t>Department of Statistics, Virginia Tech, VA 24060</t>
  </si>
  <si>
    <t>chfranck@vt.edu</t>
  </si>
  <si>
    <t>0 for absence</t>
  </si>
  <si>
    <t>Estimated risk probability for postoperative mortality:</t>
  </si>
  <si>
    <t>Christopher Franck, PhD</t>
  </si>
  <si>
    <t>Prateek K Gupta, MD</t>
  </si>
  <si>
    <t>abhisheksundaram@creighton.edu</t>
  </si>
  <si>
    <t>Functional status</t>
  </si>
  <si>
    <t>0 for independent functional status</t>
  </si>
  <si>
    <t>Func status</t>
  </si>
  <si>
    <t>Jason N MacTaggart, MD</t>
  </si>
  <si>
    <t>Infrainguinal Bypass Surgery Perioperative Mortality Risk Calculator</t>
  </si>
  <si>
    <t>2 for Totally dependent functional status</t>
  </si>
  <si>
    <t>1 for Partially dependent functional status</t>
  </si>
  <si>
    <t>Corticosteroid use</t>
  </si>
  <si>
    <t>0 for not</t>
  </si>
  <si>
    <t>Dialysis</t>
  </si>
  <si>
    <t>1 for preoperative dialysis dependence</t>
  </si>
  <si>
    <t>SIRS</t>
  </si>
  <si>
    <t>corticosteroid</t>
  </si>
  <si>
    <t>dialysis</t>
  </si>
  <si>
    <t>sirs</t>
  </si>
  <si>
    <t>actual age in years</t>
  </si>
  <si>
    <t>Abhishek Sundaram, MBBS MPH</t>
  </si>
  <si>
    <t>Bala Natarajan, MD</t>
  </si>
  <si>
    <t>Xiang Fang, PhD</t>
  </si>
  <si>
    <t>balanatarajan@creighton.edu</t>
  </si>
  <si>
    <t>Biostatistical core, Creighton University, Omaha, NE 68131</t>
  </si>
  <si>
    <t>xiangfang@creighton.edu</t>
  </si>
  <si>
    <t>Acknowledgement:</t>
  </si>
  <si>
    <t>School of Medicine, University of Pittsburg, Pittsburg, PA 15261</t>
  </si>
  <si>
    <t>miller.weldon@medstudent.pitt.edu</t>
  </si>
  <si>
    <t>Weldon J Miller, MS</t>
  </si>
  <si>
    <t>himani.gupta@va.gov</t>
  </si>
  <si>
    <t>Departments of Surgery, University of Nebraska Medical Center, and VA Nebraska and Western Iowa Health Care System, Omaha, NE 68154</t>
  </si>
  <si>
    <t>Department of Patient Safety and Quality Improvement,VA Nebraska and Western Iowa Health Care System, Omaha, NE 68154</t>
  </si>
  <si>
    <t>Preoperative</t>
  </si>
  <si>
    <t>1 for preoperative chronic corticosteroid use</t>
  </si>
  <si>
    <t>1 for preoperative SIRS (systemic inflammatory response syndome)</t>
  </si>
  <si>
    <r>
      <t xml:space="preserve">SIRS is clinically recognized by the presence of two or more of the following within the same time frame: </t>
    </r>
    <r>
      <rPr>
        <b/>
        <u/>
        <sz val="11"/>
        <color theme="1"/>
        <rFont val="Calibri"/>
        <family val="2"/>
        <scheme val="minor"/>
      </rPr>
      <t>Temp</t>
    </r>
    <r>
      <rPr>
        <sz val="11"/>
        <color theme="1"/>
        <rFont val="Calibri"/>
        <family val="2"/>
        <scheme val="minor"/>
      </rPr>
      <t xml:space="preserve"> &gt;38 degrees C or &lt;36 degrees C; </t>
    </r>
    <r>
      <rPr>
        <b/>
        <u/>
        <sz val="11"/>
        <color theme="1"/>
        <rFont val="Calibri"/>
        <family val="2"/>
        <scheme val="minor"/>
      </rPr>
      <t>HR</t>
    </r>
    <r>
      <rPr>
        <sz val="11"/>
        <color theme="1"/>
        <rFont val="Calibri"/>
        <family val="2"/>
        <scheme val="minor"/>
      </rPr>
      <t xml:space="preserve"> &gt;90 bpm; </t>
    </r>
    <r>
      <rPr>
        <b/>
        <u/>
        <sz val="11"/>
        <color theme="1"/>
        <rFont val="Calibri"/>
        <family val="2"/>
        <scheme val="minor"/>
      </rPr>
      <t>RR</t>
    </r>
    <r>
      <rPr>
        <sz val="11"/>
        <color theme="1"/>
        <rFont val="Calibri"/>
        <family val="2"/>
        <scheme val="minor"/>
      </rPr>
      <t xml:space="preserve"> &gt;20 breaths/min or </t>
    </r>
    <r>
      <rPr>
        <b/>
        <u/>
        <sz val="11"/>
        <color theme="1"/>
        <rFont val="Calibri"/>
        <family val="2"/>
        <scheme val="minor"/>
      </rPr>
      <t>PaCO2</t>
    </r>
    <r>
      <rPr>
        <sz val="11"/>
        <color theme="1"/>
        <rFont val="Calibri"/>
        <family val="2"/>
        <scheme val="minor"/>
      </rPr>
      <t xml:space="preserve"> &lt;32 mmHg(&lt;4.3 kPa); </t>
    </r>
    <r>
      <rPr>
        <b/>
        <u/>
        <sz val="11"/>
        <color theme="1"/>
        <rFont val="Calibri"/>
        <family val="2"/>
        <scheme val="minor"/>
      </rPr>
      <t>WBC</t>
    </r>
    <r>
      <rPr>
        <sz val="11"/>
        <color theme="1"/>
        <rFont val="Calibri"/>
        <family val="2"/>
        <scheme val="minor"/>
      </rPr>
      <t xml:space="preserve"> &gt;12,000 cell/mm3, &lt;4000 cells/mm3, or &gt;10% immature (band) forms; </t>
    </r>
    <r>
      <rPr>
        <b/>
        <u/>
        <sz val="11"/>
        <color theme="1"/>
        <rFont val="Calibri"/>
        <family val="2"/>
        <scheme val="minor"/>
      </rPr>
      <t>Anion gap acidosis</t>
    </r>
    <r>
      <rPr>
        <sz val="11"/>
        <color theme="1"/>
        <rFont val="Calibri"/>
        <family val="2"/>
        <scheme val="minor"/>
      </rPr>
      <t>: this is defined by either: [Na + K] – [CL + HCO3 (or serum CO2]. If this number is greater than 16, then an anion gap acidosis is present. Na – [CL + HCO3 (or serum CO2]. If this number is greater than 12, then An anion gap acidosis is present.</t>
    </r>
  </si>
  <si>
    <t>COPD</t>
  </si>
  <si>
    <t>1 for chronic obstructive pulmonary disease</t>
  </si>
  <si>
    <t>Rest pain</t>
  </si>
  <si>
    <t>1 for preoperative rest pain in lower extremity</t>
  </si>
  <si>
    <t>copd</t>
  </si>
  <si>
    <t>rest 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</si>
</sst>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6" xfId="0" applyFill="1" applyBorder="1"/>
    <xf numFmtId="0" fontId="3" fillId="3" borderId="0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5" xfId="0" applyFill="1" applyBorder="1" applyAlignment="1">
      <alignment wrapText="1"/>
    </xf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8" xfId="0" applyFill="1" applyBorder="1"/>
    <xf numFmtId="0" fontId="0" fillId="4" borderId="9" xfId="0" applyFill="1" applyBorder="1"/>
    <xf numFmtId="10" fontId="1" fillId="4" borderId="6" xfId="2" applyNumberFormat="1" applyFont="1" applyFill="1" applyBorder="1" applyAlignment="1">
      <alignment horizontal="left"/>
    </xf>
    <xf numFmtId="0" fontId="0" fillId="0" borderId="0" xfId="0" applyProtection="1">
      <protection hidden="1"/>
    </xf>
    <xf numFmtId="0" fontId="5" fillId="3" borderId="0" xfId="0" applyFont="1" applyFill="1"/>
    <xf numFmtId="0" fontId="4" fillId="4" borderId="8" xfId="0" applyFont="1" applyFill="1" applyBorder="1"/>
    <xf numFmtId="0" fontId="6" fillId="5" borderId="5" xfId="0" applyFont="1" applyFill="1" applyBorder="1"/>
    <xf numFmtId="0" fontId="0" fillId="5" borderId="0" xfId="0" applyFill="1" applyBorder="1" applyAlignment="1">
      <alignment horizontal="left"/>
    </xf>
    <xf numFmtId="0" fontId="0" fillId="5" borderId="0" xfId="0" applyFill="1" applyBorder="1"/>
    <xf numFmtId="0" fontId="0" fillId="5" borderId="6" xfId="0" applyFill="1" applyBorder="1"/>
    <xf numFmtId="0" fontId="0" fillId="5" borderId="5" xfId="0" applyFill="1" applyBorder="1"/>
    <xf numFmtId="0" fontId="0" fillId="5" borderId="0" xfId="0" applyFill="1" applyBorder="1" applyAlignment="1"/>
    <xf numFmtId="0" fontId="2" fillId="5" borderId="0" xfId="1" applyFill="1" applyBorder="1" applyAlignment="1" applyProtection="1"/>
    <xf numFmtId="164" fontId="7" fillId="0" borderId="0" xfId="0" applyNumberFormat="1" applyFont="1"/>
    <xf numFmtId="165" fontId="7" fillId="0" borderId="0" xfId="0" applyNumberFormat="1" applyFont="1"/>
    <xf numFmtId="0" fontId="0" fillId="3" borderId="0" xfId="0" applyFill="1"/>
    <xf numFmtId="0" fontId="0" fillId="0" borderId="0" xfId="0" applyAlignment="1" applyProtection="1">
      <alignment vertical="justify"/>
      <protection hidden="1"/>
    </xf>
    <xf numFmtId="0" fontId="0" fillId="0" borderId="0" xfId="0" applyFill="1" applyBorder="1" applyAlignment="1" applyProtection="1">
      <alignment vertical="justify"/>
      <protection hidden="1"/>
    </xf>
    <xf numFmtId="0" fontId="7" fillId="0" borderId="0" xfId="0" applyFont="1" applyFill="1" applyBorder="1" applyAlignment="1">
      <alignment vertical="justify" wrapText="1"/>
    </xf>
    <xf numFmtId="0" fontId="0" fillId="0" borderId="0" xfId="0" applyAlignment="1">
      <alignment vertical="justify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5" borderId="2" xfId="0" applyFill="1" applyBorder="1"/>
    <xf numFmtId="0" fontId="0" fillId="5" borderId="3" xfId="0" applyFill="1" applyBorder="1"/>
    <xf numFmtId="0" fontId="0" fillId="4" borderId="3" xfId="0" applyFill="1" applyBorder="1"/>
    <xf numFmtId="0" fontId="0" fillId="4" borderId="0" xfId="0" applyFill="1" applyBorder="1" applyAlignment="1"/>
    <xf numFmtId="0" fontId="0" fillId="6" borderId="0" xfId="0" applyFill="1" applyBorder="1"/>
    <xf numFmtId="0" fontId="2" fillId="6" borderId="0" xfId="1" applyFill="1" applyBorder="1" applyAlignment="1" applyProtection="1"/>
    <xf numFmtId="0" fontId="3" fillId="3" borderId="8" xfId="0" applyFont="1" applyFill="1" applyBorder="1"/>
    <xf numFmtId="0" fontId="0" fillId="5" borderId="7" xfId="0" applyFill="1" applyBorder="1"/>
    <xf numFmtId="0" fontId="2" fillId="5" borderId="8" xfId="1" applyFill="1" applyBorder="1" applyAlignment="1" applyProtection="1"/>
    <xf numFmtId="0" fontId="0" fillId="5" borderId="8" xfId="0" applyFill="1" applyBorder="1"/>
    <xf numFmtId="0" fontId="3" fillId="3" borderId="10" xfId="0" applyFont="1" applyFill="1" applyBorder="1"/>
    <xf numFmtId="0" fontId="8" fillId="3" borderId="5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0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3" borderId="0" xfId="0" applyNumberFormat="1" applyFill="1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iller.weldon@medstudent.pitt.edu" TargetMode="External"/><Relationship Id="rId7" Type="http://schemas.openxmlformats.org/officeDocument/2006/relationships/hyperlink" Target="mailto:ipipinos@unmc.edu" TargetMode="External"/><Relationship Id="rId2" Type="http://schemas.openxmlformats.org/officeDocument/2006/relationships/hyperlink" Target="mailto:chfranck@vt.edu" TargetMode="External"/><Relationship Id="rId1" Type="http://schemas.openxmlformats.org/officeDocument/2006/relationships/hyperlink" Target="mailto:ipipinos@unmc.edu" TargetMode="External"/><Relationship Id="rId6" Type="http://schemas.openxmlformats.org/officeDocument/2006/relationships/hyperlink" Target="mailto:himani.gupta@va.gov" TargetMode="External"/><Relationship Id="rId5" Type="http://schemas.openxmlformats.org/officeDocument/2006/relationships/hyperlink" Target="mailto:balanatarajan@creighton.edu" TargetMode="External"/><Relationship Id="rId4" Type="http://schemas.openxmlformats.org/officeDocument/2006/relationships/hyperlink" Target="mailto:miller.weldon@medstudent.pitt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81"/>
  <sheetViews>
    <sheetView tabSelected="1" workbookViewId="0">
      <selection activeCell="C4" sqref="C4"/>
    </sheetView>
  </sheetViews>
  <sheetFormatPr defaultRowHeight="15" x14ac:dyDescent="0.25"/>
  <cols>
    <col min="1" max="1" width="3.42578125" style="5" customWidth="1"/>
    <col min="2" max="2" width="19" style="5" customWidth="1"/>
    <col min="3" max="3" width="7.42578125" style="5" customWidth="1"/>
    <col min="4" max="4" width="9.140625" style="5"/>
    <col min="5" max="5" width="6.140625" style="5" customWidth="1"/>
    <col min="6" max="6" width="6.28515625" style="5" customWidth="1"/>
    <col min="7" max="7" width="12" style="5" customWidth="1"/>
    <col min="8" max="8" width="7.140625" style="5" customWidth="1"/>
    <col min="9" max="9" width="14.5703125" style="5" customWidth="1"/>
    <col min="10" max="10" width="17.42578125" style="5" customWidth="1"/>
    <col min="11" max="11" width="33.5703125" style="5" customWidth="1"/>
    <col min="12" max="12" width="17.42578125" style="5" customWidth="1"/>
    <col min="13" max="13" width="7.28515625" style="5" customWidth="1"/>
    <col min="14" max="14" width="8.7109375" style="5" customWidth="1"/>
    <col min="15" max="15" width="6.85546875" style="5" customWidth="1"/>
    <col min="16" max="16" width="8.28515625" style="5" customWidth="1"/>
    <col min="17" max="17" width="4.7109375" style="5" customWidth="1"/>
    <col min="18" max="16384" width="9.140625" style="5"/>
  </cols>
  <sheetData>
    <row r="1" spans="1:14" ht="21" x14ac:dyDescent="0.35">
      <c r="B1" s="20" t="s">
        <v>25</v>
      </c>
    </row>
    <row r="3" spans="1:14" ht="15.75" thickBot="1" x14ac:dyDescent="0.3">
      <c r="B3" s="36"/>
      <c r="C3" s="37"/>
      <c r="D3" s="37"/>
      <c r="E3" s="37"/>
      <c r="F3" s="37"/>
      <c r="G3" s="37"/>
      <c r="H3" s="37"/>
      <c r="I3" s="37"/>
      <c r="J3" s="38"/>
      <c r="K3" s="41"/>
      <c r="L3" s="13"/>
      <c r="M3" s="13"/>
      <c r="N3" s="14"/>
    </row>
    <row r="4" spans="1:14" ht="15.75" thickBot="1" x14ac:dyDescent="0.3">
      <c r="B4" s="12" t="s">
        <v>9</v>
      </c>
      <c r="C4" s="1">
        <v>65</v>
      </c>
      <c r="F4" s="5" t="s">
        <v>0</v>
      </c>
      <c r="G4" s="5" t="s">
        <v>36</v>
      </c>
      <c r="J4" s="7"/>
      <c r="K4" s="42" t="s">
        <v>17</v>
      </c>
      <c r="L4" s="15"/>
      <c r="M4" s="15"/>
      <c r="N4" s="18">
        <f>Equation!C12</f>
        <v>4.3129967083524248E-3</v>
      </c>
    </row>
    <row r="5" spans="1:14" x14ac:dyDescent="0.25">
      <c r="B5" s="12"/>
      <c r="C5" s="49" t="str">
        <f>IF(C4&lt;1,"Error!",IF(C4&gt;110,"Error!"," "))</f>
        <v xml:space="preserve"> </v>
      </c>
      <c r="J5" s="7"/>
      <c r="K5" s="42"/>
      <c r="L5" s="15"/>
      <c r="M5" s="15"/>
      <c r="N5" s="18"/>
    </row>
    <row r="6" spans="1:14" x14ac:dyDescent="0.25">
      <c r="A6" s="7"/>
      <c r="B6" s="9"/>
      <c r="C6" s="45"/>
      <c r="D6" s="10"/>
      <c r="E6" s="10"/>
      <c r="F6" s="10"/>
      <c r="G6" s="10"/>
      <c r="H6" s="10"/>
      <c r="I6" s="10"/>
      <c r="J6" s="11"/>
      <c r="K6" s="21"/>
      <c r="L6" s="21"/>
      <c r="M6" s="16"/>
      <c r="N6" s="17"/>
    </row>
    <row r="7" spans="1:14" ht="15.75" thickBot="1" x14ac:dyDescent="0.3">
      <c r="B7" s="36"/>
      <c r="C7" s="37"/>
      <c r="D7" s="37"/>
      <c r="E7" s="37"/>
      <c r="F7" s="37"/>
      <c r="G7" s="37"/>
      <c r="H7" s="37"/>
      <c r="I7" s="37"/>
      <c r="J7" s="37"/>
      <c r="K7" s="36"/>
      <c r="L7" s="37"/>
    </row>
    <row r="8" spans="1:14" ht="20.25" thickBot="1" x14ac:dyDescent="0.35">
      <c r="B8" s="6" t="s">
        <v>54</v>
      </c>
      <c r="C8" s="1">
        <v>0</v>
      </c>
      <c r="F8" s="5" t="s">
        <v>0</v>
      </c>
      <c r="G8" s="5" t="s">
        <v>55</v>
      </c>
      <c r="K8" s="50" t="str">
        <f>IF(C21="Error!","Error in input parameters!",IF(C5="Error!","Error in input parameters!",IF(C9="Error!","Error in input parameters!",IF(C13="Error!","Error in input parameters!",IF(C17="Error!","Error in input parameters!",IF(C26="Error!","Error in input parameters!",IF(C35="Error!","Error in input parameters!"," ")))))))</f>
        <v xml:space="preserve"> </v>
      </c>
    </row>
    <row r="9" spans="1:14" x14ac:dyDescent="0.25">
      <c r="B9" s="6"/>
      <c r="C9" s="8" t="str">
        <f>IF(C8=0," ",IF(C8=1," ","Error!"))</f>
        <v xml:space="preserve"> </v>
      </c>
      <c r="G9" s="5" t="s">
        <v>29</v>
      </c>
      <c r="K9" s="6"/>
    </row>
    <row r="10" spans="1:14" x14ac:dyDescent="0.25">
      <c r="B10" s="9"/>
      <c r="C10" s="10"/>
      <c r="D10" s="10"/>
      <c r="E10" s="10"/>
      <c r="F10" s="10"/>
      <c r="G10" s="10"/>
      <c r="H10" s="10"/>
      <c r="I10" s="10"/>
      <c r="J10" s="10"/>
      <c r="K10" s="6"/>
    </row>
    <row r="11" spans="1:14" ht="15.75" thickBot="1" x14ac:dyDescent="0.3">
      <c r="B11" s="36"/>
      <c r="C11" s="37"/>
      <c r="D11" s="37"/>
      <c r="E11" s="37"/>
      <c r="F11" s="37"/>
      <c r="G11" s="37"/>
      <c r="H11" s="37"/>
      <c r="I11" s="37"/>
      <c r="J11" s="37"/>
      <c r="K11" s="6"/>
    </row>
    <row r="12" spans="1:14" ht="20.25" thickBot="1" x14ac:dyDescent="0.35">
      <c r="B12" s="6" t="s">
        <v>28</v>
      </c>
      <c r="C12" s="1">
        <v>0</v>
      </c>
      <c r="F12" s="5" t="s">
        <v>0</v>
      </c>
      <c r="G12" s="5" t="s">
        <v>51</v>
      </c>
      <c r="K12" s="50" t="str">
        <f>IF(C26="Error!","Error in input parameters!",IF(C5="Error!","Error in input parameters!",IF(C13="Error!","Error in input parameters!",IF(C17="Error!","Error in input parameters!",IF(C21="Error!","Error in input parameters!"," ")))))</f>
        <v xml:space="preserve"> </v>
      </c>
    </row>
    <row r="13" spans="1:14" x14ac:dyDescent="0.25">
      <c r="B13" s="6"/>
      <c r="C13" s="8" t="str">
        <f>IF(C12=0," ",IF(C12=1," ","Error!"))</f>
        <v xml:space="preserve"> </v>
      </c>
      <c r="G13" s="5" t="s">
        <v>29</v>
      </c>
      <c r="K13" s="6"/>
    </row>
    <row r="14" spans="1:14" x14ac:dyDescent="0.25">
      <c r="B14" s="9"/>
      <c r="C14" s="10"/>
      <c r="D14" s="10"/>
      <c r="E14" s="10"/>
      <c r="F14" s="10"/>
      <c r="G14" s="10"/>
      <c r="H14" s="10"/>
      <c r="I14" s="10"/>
      <c r="J14" s="10"/>
      <c r="K14" s="9"/>
      <c r="L14" s="10"/>
    </row>
    <row r="15" spans="1:14" ht="15.75" thickBot="1" x14ac:dyDescent="0.3">
      <c r="B15" s="2"/>
      <c r="C15" s="3"/>
      <c r="D15" s="3"/>
      <c r="E15" s="3"/>
      <c r="F15" s="3"/>
      <c r="G15" s="3"/>
      <c r="H15" s="3"/>
      <c r="I15" s="3"/>
      <c r="J15" s="3"/>
      <c r="K15" s="3"/>
      <c r="L15" s="4"/>
    </row>
    <row r="16" spans="1:14" ht="15.75" thickBot="1" x14ac:dyDescent="0.3">
      <c r="B16" s="12" t="s">
        <v>30</v>
      </c>
      <c r="C16" s="1">
        <v>0</v>
      </c>
      <c r="F16" s="5" t="s">
        <v>0</v>
      </c>
      <c r="G16" s="31" t="s">
        <v>31</v>
      </c>
      <c r="L16" s="7"/>
    </row>
    <row r="17" spans="2:12" x14ac:dyDescent="0.25">
      <c r="B17" s="6"/>
      <c r="C17" s="8" t="str">
        <f>IF(C16=0," ",IF(C16=1," ","Error!"))</f>
        <v xml:space="preserve"> </v>
      </c>
      <c r="G17" s="31" t="s">
        <v>16</v>
      </c>
      <c r="L17" s="7"/>
    </row>
    <row r="18" spans="2:12" x14ac:dyDescent="0.25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1"/>
    </row>
    <row r="19" spans="2:12" ht="15.75" thickBot="1" x14ac:dyDescent="0.3">
      <c r="B19" s="6"/>
      <c r="L19" s="7"/>
    </row>
    <row r="20" spans="2:12" ht="15.75" thickBot="1" x14ac:dyDescent="0.3">
      <c r="B20" s="6" t="s">
        <v>50</v>
      </c>
      <c r="C20" s="1">
        <v>0</v>
      </c>
      <c r="F20" s="5" t="s">
        <v>0</v>
      </c>
      <c r="G20" s="31" t="s">
        <v>26</v>
      </c>
      <c r="L20" s="7"/>
    </row>
    <row r="21" spans="2:12" x14ac:dyDescent="0.25">
      <c r="B21" s="6" t="s">
        <v>21</v>
      </c>
      <c r="C21" s="8" t="str">
        <f>IF(C20=0," ",IF(C20=1," ",IF(C20=2," ","Error!")))</f>
        <v xml:space="preserve"> </v>
      </c>
      <c r="G21" s="31" t="s">
        <v>27</v>
      </c>
      <c r="L21" s="7"/>
    </row>
    <row r="22" spans="2:12" x14ac:dyDescent="0.25">
      <c r="B22" s="6"/>
      <c r="C22" s="8"/>
      <c r="G22" s="31" t="s">
        <v>22</v>
      </c>
      <c r="L22" s="7"/>
    </row>
    <row r="23" spans="2:12" x14ac:dyDescent="0.25">
      <c r="B23" s="6"/>
      <c r="J23" s="10"/>
      <c r="K23" s="10"/>
      <c r="L23" s="11"/>
    </row>
    <row r="24" spans="2:12" ht="13.5" customHeight="1" thickBot="1" x14ac:dyDescent="0.3">
      <c r="B24" s="2"/>
      <c r="C24" s="3"/>
      <c r="D24" s="3"/>
      <c r="E24" s="3"/>
      <c r="F24" s="3"/>
      <c r="G24" s="3"/>
      <c r="H24" s="3"/>
      <c r="I24" s="3"/>
      <c r="L24" s="7"/>
    </row>
    <row r="25" spans="2:12" ht="15.75" thickBot="1" x14ac:dyDescent="0.3">
      <c r="B25" s="6" t="s">
        <v>50</v>
      </c>
      <c r="C25" s="1">
        <v>0</v>
      </c>
      <c r="F25" s="5" t="s">
        <v>0</v>
      </c>
      <c r="G25" s="5" t="s">
        <v>52</v>
      </c>
      <c r="L25" s="7"/>
    </row>
    <row r="26" spans="2:12" x14ac:dyDescent="0.25">
      <c r="B26" s="6" t="s">
        <v>32</v>
      </c>
      <c r="C26" s="8" t="str">
        <f>IF(C25=0," ",IF(C25=1," ","Error!"))</f>
        <v xml:space="preserve"> </v>
      </c>
      <c r="G26" s="5" t="s">
        <v>16</v>
      </c>
      <c r="L26" s="7"/>
    </row>
    <row r="27" spans="2:12" x14ac:dyDescent="0.25">
      <c r="B27" s="6"/>
      <c r="L27" s="7"/>
    </row>
    <row r="28" spans="2:12" x14ac:dyDescent="0.25">
      <c r="B28" s="6"/>
      <c r="G28" s="61" t="s">
        <v>53</v>
      </c>
      <c r="H28" s="62"/>
      <c r="I28" s="62"/>
      <c r="J28" s="62"/>
      <c r="K28" s="62"/>
      <c r="L28" s="63"/>
    </row>
    <row r="29" spans="2:12" x14ac:dyDescent="0.25">
      <c r="B29" s="6"/>
      <c r="G29" s="62"/>
      <c r="H29" s="62"/>
      <c r="I29" s="62"/>
      <c r="J29" s="62"/>
      <c r="K29" s="62"/>
      <c r="L29" s="63"/>
    </row>
    <row r="30" spans="2:12" x14ac:dyDescent="0.25">
      <c r="B30" s="6"/>
      <c r="G30" s="62"/>
      <c r="H30" s="62"/>
      <c r="I30" s="62"/>
      <c r="J30" s="62"/>
      <c r="K30" s="62"/>
      <c r="L30" s="63"/>
    </row>
    <row r="31" spans="2:12" x14ac:dyDescent="0.25">
      <c r="B31" s="6"/>
      <c r="C31" s="8"/>
      <c r="G31" s="62"/>
      <c r="H31" s="62"/>
      <c r="I31" s="62"/>
      <c r="J31" s="62"/>
      <c r="K31" s="62"/>
      <c r="L31" s="63"/>
    </row>
    <row r="32" spans="2:12" x14ac:dyDescent="0.25">
      <c r="B32" s="9"/>
      <c r="C32" s="45"/>
      <c r="D32" s="10"/>
      <c r="E32" s="10"/>
      <c r="F32" s="10"/>
      <c r="G32" s="64"/>
      <c r="H32" s="64"/>
      <c r="I32" s="64"/>
      <c r="J32" s="64"/>
      <c r="K32" s="64"/>
      <c r="L32" s="65"/>
    </row>
    <row r="33" spans="2:12" ht="15.75" thickBot="1" x14ac:dyDescent="0.3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8"/>
    </row>
    <row r="34" spans="2:12" ht="15.75" thickBot="1" x14ac:dyDescent="0.3">
      <c r="B34" s="12" t="s">
        <v>56</v>
      </c>
      <c r="C34" s="1">
        <v>0</v>
      </c>
      <c r="F34" s="5" t="s">
        <v>0</v>
      </c>
      <c r="G34" s="31" t="s">
        <v>57</v>
      </c>
      <c r="L34" s="7"/>
    </row>
    <row r="35" spans="2:12" x14ac:dyDescent="0.25">
      <c r="B35" s="6"/>
      <c r="C35" s="8" t="str">
        <f>IF(C34=0," ",IF(C34=1," ","Error!"))</f>
        <v xml:space="preserve"> </v>
      </c>
      <c r="G35" s="31" t="s">
        <v>16</v>
      </c>
      <c r="L35" s="7"/>
    </row>
    <row r="36" spans="2:12" x14ac:dyDescent="0.25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1"/>
    </row>
    <row r="37" spans="2:12" x14ac:dyDescent="0.25">
      <c r="B37" s="26"/>
      <c r="C37" s="23"/>
      <c r="D37" s="24"/>
      <c r="E37" s="24"/>
      <c r="F37" s="25"/>
    </row>
    <row r="38" spans="2:12" x14ac:dyDescent="0.25">
      <c r="B38" s="22" t="s">
        <v>4</v>
      </c>
      <c r="C38" s="23" t="s">
        <v>19</v>
      </c>
      <c r="D38" s="24"/>
      <c r="E38" s="24"/>
      <c r="F38" s="25"/>
    </row>
    <row r="39" spans="2:12" x14ac:dyDescent="0.25">
      <c r="B39" s="22"/>
      <c r="C39" s="23" t="s">
        <v>38</v>
      </c>
      <c r="D39" s="24"/>
      <c r="E39" s="24"/>
      <c r="F39" s="25"/>
    </row>
    <row r="40" spans="2:12" x14ac:dyDescent="0.25">
      <c r="B40" s="26"/>
      <c r="C40" s="23" t="s">
        <v>11</v>
      </c>
      <c r="D40" s="24"/>
      <c r="E40" s="24"/>
      <c r="F40" s="25"/>
    </row>
    <row r="41" spans="2:12" x14ac:dyDescent="0.25">
      <c r="B41" s="60"/>
      <c r="C41" s="23" t="s">
        <v>37</v>
      </c>
      <c r="D41" s="24"/>
      <c r="E41" s="24"/>
      <c r="F41" s="25"/>
    </row>
    <row r="42" spans="2:12" x14ac:dyDescent="0.25">
      <c r="B42" s="26"/>
      <c r="C42" s="23" t="s">
        <v>24</v>
      </c>
      <c r="D42" s="24"/>
      <c r="E42" s="24"/>
      <c r="F42" s="25"/>
    </row>
    <row r="43" spans="2:12" x14ac:dyDescent="0.25">
      <c r="B43" s="26"/>
      <c r="C43" s="23" t="s">
        <v>7</v>
      </c>
      <c r="D43" s="24"/>
      <c r="E43" s="24"/>
      <c r="F43" s="25"/>
    </row>
    <row r="44" spans="2:12" x14ac:dyDescent="0.25">
      <c r="B44" s="60"/>
      <c r="C44" s="23" t="s">
        <v>39</v>
      </c>
      <c r="D44" s="24"/>
      <c r="E44" s="24"/>
      <c r="F44" s="25"/>
    </row>
    <row r="45" spans="2:12" x14ac:dyDescent="0.25">
      <c r="B45" s="26"/>
      <c r="C45" s="23" t="s">
        <v>10</v>
      </c>
      <c r="D45" s="24"/>
      <c r="E45" s="24"/>
      <c r="F45" s="25"/>
    </row>
    <row r="46" spans="2:12" x14ac:dyDescent="0.25">
      <c r="B46" s="26"/>
      <c r="C46" s="23"/>
      <c r="D46" s="24"/>
      <c r="E46" s="24"/>
      <c r="F46" s="25"/>
    </row>
    <row r="47" spans="2:12" x14ac:dyDescent="0.25">
      <c r="B47" s="39"/>
      <c r="C47" s="40"/>
      <c r="D47" s="40"/>
      <c r="E47" s="40"/>
      <c r="F47" s="40"/>
      <c r="G47" s="40"/>
      <c r="H47" s="40"/>
      <c r="I47" s="40"/>
      <c r="J47" s="40"/>
      <c r="K47" s="52"/>
      <c r="L47" s="53"/>
    </row>
    <row r="48" spans="2:12" x14ac:dyDescent="0.25">
      <c r="B48" s="26" t="s">
        <v>5</v>
      </c>
      <c r="C48" s="27" t="s">
        <v>8</v>
      </c>
      <c r="D48" s="24"/>
      <c r="E48" s="24"/>
      <c r="F48" s="24"/>
      <c r="G48" s="24"/>
      <c r="H48" s="24"/>
      <c r="I48" s="24"/>
      <c r="J48" s="24"/>
      <c r="K48" s="43"/>
      <c r="L48" s="55"/>
    </row>
    <row r="49" spans="2:12" x14ac:dyDescent="0.25">
      <c r="B49" s="26"/>
      <c r="C49" s="28" t="s">
        <v>6</v>
      </c>
      <c r="D49" s="24"/>
      <c r="E49" s="24"/>
      <c r="F49" s="24"/>
      <c r="G49" s="24"/>
      <c r="H49" s="24"/>
      <c r="I49" s="24"/>
      <c r="J49" s="24"/>
      <c r="K49" s="43"/>
      <c r="L49" s="55"/>
    </row>
    <row r="50" spans="2:12" x14ac:dyDescent="0.25">
      <c r="B50" s="26"/>
      <c r="C50" s="28"/>
      <c r="D50" s="24"/>
      <c r="E50" s="24"/>
      <c r="F50" s="24"/>
      <c r="G50" s="24"/>
      <c r="H50" s="24"/>
      <c r="I50" s="24"/>
      <c r="J50" s="24"/>
      <c r="K50" s="43"/>
      <c r="L50" s="55"/>
    </row>
    <row r="51" spans="2:12" x14ac:dyDescent="0.25">
      <c r="B51" s="26"/>
      <c r="C51" s="27" t="s">
        <v>8</v>
      </c>
      <c r="D51" s="24"/>
      <c r="E51" s="24"/>
      <c r="F51" s="24"/>
      <c r="G51" s="24"/>
      <c r="H51" s="24"/>
      <c r="I51" s="24"/>
      <c r="J51" s="24"/>
      <c r="K51" s="43"/>
      <c r="L51" s="55"/>
    </row>
    <row r="52" spans="2:12" x14ac:dyDescent="0.25">
      <c r="B52" s="26"/>
      <c r="C52" s="28" t="s">
        <v>40</v>
      </c>
      <c r="D52" s="24"/>
      <c r="E52" s="24"/>
      <c r="F52" s="24"/>
      <c r="G52" s="24"/>
      <c r="H52" s="24"/>
      <c r="I52" s="24"/>
      <c r="J52" s="24"/>
      <c r="K52" s="43"/>
      <c r="L52" s="55"/>
    </row>
    <row r="53" spans="2:12" x14ac:dyDescent="0.25">
      <c r="B53" s="26"/>
      <c r="C53" s="28"/>
      <c r="D53" s="24"/>
      <c r="E53" s="24"/>
      <c r="F53" s="24"/>
      <c r="G53" s="24"/>
      <c r="H53" s="24"/>
      <c r="I53" s="24"/>
      <c r="J53" s="24"/>
      <c r="K53" s="43"/>
      <c r="L53" s="55"/>
    </row>
    <row r="54" spans="2:12" x14ac:dyDescent="0.25">
      <c r="B54" s="26"/>
      <c r="C54" s="24" t="s">
        <v>48</v>
      </c>
      <c r="D54" s="24"/>
      <c r="E54" s="24"/>
      <c r="F54" s="24"/>
      <c r="G54" s="24"/>
      <c r="H54" s="24"/>
      <c r="I54" s="24"/>
      <c r="J54" s="24"/>
      <c r="K54" s="43"/>
      <c r="L54" s="55"/>
    </row>
    <row r="55" spans="2:12" x14ac:dyDescent="0.25">
      <c r="B55" s="26"/>
      <c r="C55" s="28" t="s">
        <v>13</v>
      </c>
      <c r="D55" s="24"/>
      <c r="E55" s="24"/>
      <c r="F55" s="24"/>
      <c r="G55" s="24"/>
      <c r="H55" s="24"/>
      <c r="I55" s="24"/>
      <c r="J55" s="24"/>
      <c r="K55" s="43"/>
      <c r="L55" s="55"/>
    </row>
    <row r="56" spans="2:12" x14ac:dyDescent="0.25">
      <c r="B56" s="26"/>
      <c r="C56" s="28"/>
      <c r="D56" s="24"/>
      <c r="E56" s="24"/>
      <c r="F56" s="24"/>
      <c r="G56" s="24"/>
      <c r="H56" s="24"/>
      <c r="I56" s="24"/>
      <c r="J56" s="24"/>
      <c r="K56" s="43"/>
      <c r="L56" s="55"/>
    </row>
    <row r="57" spans="2:12" x14ac:dyDescent="0.25">
      <c r="B57" s="26"/>
      <c r="C57" s="27" t="s">
        <v>8</v>
      </c>
      <c r="D57" s="24"/>
      <c r="E57" s="24"/>
      <c r="F57" s="24"/>
      <c r="G57" s="24"/>
      <c r="H57" s="24"/>
      <c r="I57" s="27"/>
      <c r="J57" s="24"/>
      <c r="K57" s="43"/>
      <c r="L57" s="55"/>
    </row>
    <row r="58" spans="2:12" x14ac:dyDescent="0.25">
      <c r="B58" s="26"/>
      <c r="C58" s="28" t="s">
        <v>20</v>
      </c>
      <c r="D58" s="24"/>
      <c r="E58" s="24"/>
      <c r="F58" s="24"/>
      <c r="G58" s="24"/>
      <c r="H58" s="24"/>
      <c r="I58" s="28"/>
      <c r="J58" s="24"/>
      <c r="K58" s="43"/>
      <c r="L58" s="55"/>
    </row>
    <row r="59" spans="2:12" x14ac:dyDescent="0.25">
      <c r="B59" s="26"/>
      <c r="C59" s="24"/>
      <c r="D59" s="24"/>
      <c r="E59" s="24"/>
      <c r="F59" s="24"/>
      <c r="G59" s="24"/>
      <c r="H59" s="24"/>
      <c r="I59" s="24"/>
      <c r="J59" s="24"/>
      <c r="K59" s="43"/>
      <c r="L59" s="55"/>
    </row>
    <row r="60" spans="2:12" x14ac:dyDescent="0.25">
      <c r="B60" s="26"/>
      <c r="C60" s="24" t="s">
        <v>48</v>
      </c>
      <c r="D60" s="24"/>
      <c r="E60" s="24"/>
      <c r="F60" s="24"/>
      <c r="G60" s="24"/>
      <c r="H60" s="24"/>
      <c r="I60" s="24"/>
      <c r="J60" s="24"/>
      <c r="K60" s="24"/>
      <c r="L60" s="55"/>
    </row>
    <row r="61" spans="2:12" x14ac:dyDescent="0.25">
      <c r="B61" s="26"/>
      <c r="C61" s="28"/>
      <c r="D61" s="24"/>
      <c r="E61" s="24"/>
      <c r="F61" s="24"/>
      <c r="G61" s="24"/>
      <c r="H61" s="24"/>
      <c r="I61" s="24"/>
      <c r="J61" s="24"/>
      <c r="K61" s="28"/>
      <c r="L61" s="55"/>
    </row>
    <row r="62" spans="2:12" x14ac:dyDescent="0.25">
      <c r="B62" s="26"/>
      <c r="C62" s="24"/>
      <c r="D62" s="24"/>
      <c r="E62" s="24"/>
      <c r="F62" s="24"/>
      <c r="G62" s="24"/>
      <c r="H62" s="24"/>
      <c r="I62" s="24"/>
      <c r="J62" s="24"/>
      <c r="K62" s="43"/>
      <c r="L62" s="55"/>
    </row>
    <row r="63" spans="2:12" x14ac:dyDescent="0.25">
      <c r="B63" s="26"/>
      <c r="C63" s="24" t="s">
        <v>49</v>
      </c>
      <c r="D63" s="24"/>
      <c r="E63" s="24"/>
      <c r="F63" s="24"/>
      <c r="G63" s="24"/>
      <c r="H63" s="24"/>
      <c r="I63" s="24"/>
      <c r="J63" s="24"/>
      <c r="K63" s="43"/>
      <c r="L63" s="55"/>
    </row>
    <row r="64" spans="2:12" x14ac:dyDescent="0.25">
      <c r="B64" s="26"/>
      <c r="C64" s="28" t="s">
        <v>47</v>
      </c>
      <c r="D64" s="24"/>
      <c r="E64" s="24"/>
      <c r="F64" s="24"/>
      <c r="G64" s="24"/>
      <c r="H64" s="24"/>
      <c r="I64" s="24"/>
      <c r="J64" s="24"/>
      <c r="K64" s="43"/>
      <c r="L64" s="55"/>
    </row>
    <row r="65" spans="2:12" x14ac:dyDescent="0.25">
      <c r="B65" s="26"/>
      <c r="C65" s="24"/>
      <c r="D65" s="24"/>
      <c r="E65" s="24"/>
      <c r="F65" s="24"/>
      <c r="G65" s="24"/>
      <c r="H65" s="24"/>
      <c r="I65" s="24"/>
      <c r="J65" s="24"/>
      <c r="K65" s="43"/>
      <c r="L65" s="55"/>
    </row>
    <row r="66" spans="2:12" x14ac:dyDescent="0.25">
      <c r="B66" s="26"/>
      <c r="C66" s="24" t="s">
        <v>41</v>
      </c>
      <c r="D66" s="24"/>
      <c r="E66" s="24"/>
      <c r="F66" s="24"/>
      <c r="G66" s="24"/>
      <c r="H66" s="24"/>
      <c r="I66" s="24"/>
      <c r="J66" s="24"/>
      <c r="K66" s="43"/>
      <c r="L66" s="55"/>
    </row>
    <row r="67" spans="2:12" x14ac:dyDescent="0.25">
      <c r="B67" s="26"/>
      <c r="C67" s="28" t="s">
        <v>42</v>
      </c>
      <c r="D67" s="24"/>
      <c r="E67" s="24"/>
      <c r="F67" s="24"/>
      <c r="G67" s="24"/>
      <c r="H67" s="24"/>
      <c r="I67" s="24"/>
      <c r="J67" s="24"/>
      <c r="K67" s="43"/>
      <c r="L67" s="55"/>
    </row>
    <row r="68" spans="2:12" x14ac:dyDescent="0.25">
      <c r="B68" s="26"/>
      <c r="C68" s="28"/>
      <c r="D68" s="24"/>
      <c r="E68" s="24"/>
      <c r="F68" s="24"/>
      <c r="G68" s="24"/>
      <c r="H68" s="24"/>
      <c r="I68" s="24"/>
      <c r="J68" s="24"/>
      <c r="K68" s="43"/>
      <c r="L68" s="55"/>
    </row>
    <row r="69" spans="2:12" x14ac:dyDescent="0.25">
      <c r="B69" s="26"/>
      <c r="C69" s="24" t="s">
        <v>48</v>
      </c>
      <c r="D69" s="24"/>
      <c r="E69" s="24"/>
      <c r="F69" s="24"/>
      <c r="G69" s="24"/>
      <c r="H69" s="24"/>
      <c r="I69" s="24"/>
      <c r="J69" s="24"/>
      <c r="K69" s="43"/>
      <c r="L69" s="55"/>
    </row>
    <row r="70" spans="2:12" x14ac:dyDescent="0.25">
      <c r="B70" s="26"/>
      <c r="C70" s="28" t="s">
        <v>12</v>
      </c>
      <c r="D70" s="24"/>
      <c r="E70" s="24"/>
      <c r="F70" s="24"/>
      <c r="G70" s="24"/>
      <c r="H70" s="24"/>
      <c r="I70" s="24"/>
      <c r="J70" s="24"/>
      <c r="K70" s="43"/>
      <c r="L70" s="55"/>
    </row>
    <row r="71" spans="2:12" x14ac:dyDescent="0.25">
      <c r="B71" s="46"/>
      <c r="C71" s="47"/>
      <c r="D71" s="48"/>
      <c r="E71" s="48"/>
      <c r="F71" s="48"/>
      <c r="G71" s="48"/>
      <c r="H71" s="48"/>
      <c r="I71" s="48"/>
      <c r="J71" s="48"/>
      <c r="K71" s="57"/>
      <c r="L71" s="58"/>
    </row>
    <row r="72" spans="2:12" x14ac:dyDescent="0.25">
      <c r="B72" s="51"/>
      <c r="C72" s="52"/>
      <c r="D72" s="52"/>
      <c r="E72" s="52"/>
      <c r="F72" s="52"/>
      <c r="G72" s="52"/>
      <c r="H72" s="52"/>
      <c r="I72" s="52"/>
      <c r="J72" s="53"/>
    </row>
    <row r="73" spans="2:12" x14ac:dyDescent="0.25">
      <c r="B73" s="54" t="s">
        <v>43</v>
      </c>
      <c r="C73" s="43"/>
      <c r="D73" s="43"/>
      <c r="E73" s="43"/>
      <c r="F73" s="43"/>
      <c r="G73" s="43"/>
      <c r="H73" s="43"/>
      <c r="I73" s="43"/>
      <c r="J73" s="55"/>
    </row>
    <row r="74" spans="2:12" x14ac:dyDescent="0.25">
      <c r="B74" s="54"/>
      <c r="C74" s="43" t="s">
        <v>18</v>
      </c>
      <c r="D74" s="43"/>
      <c r="E74" s="43"/>
      <c r="F74" s="43"/>
      <c r="G74" s="43"/>
      <c r="H74" s="43"/>
      <c r="I74" s="43"/>
      <c r="J74" s="55"/>
    </row>
    <row r="75" spans="2:12" x14ac:dyDescent="0.25">
      <c r="B75" s="54"/>
      <c r="C75" s="43" t="s">
        <v>14</v>
      </c>
      <c r="D75" s="43"/>
      <c r="E75" s="43"/>
      <c r="F75" s="43"/>
      <c r="G75" s="43"/>
      <c r="H75" s="43"/>
      <c r="I75" s="43"/>
      <c r="J75" s="55"/>
    </row>
    <row r="76" spans="2:12" x14ac:dyDescent="0.25">
      <c r="B76" s="54"/>
      <c r="C76" s="44" t="s">
        <v>15</v>
      </c>
      <c r="D76" s="43"/>
      <c r="E76" s="43"/>
      <c r="F76" s="43"/>
      <c r="G76" s="43"/>
      <c r="H76" s="43"/>
      <c r="I76" s="43"/>
      <c r="J76" s="55"/>
    </row>
    <row r="77" spans="2:12" x14ac:dyDescent="0.25">
      <c r="B77" s="54"/>
      <c r="C77" s="43"/>
      <c r="D77" s="43"/>
      <c r="E77" s="43"/>
      <c r="F77" s="43"/>
      <c r="G77" s="43"/>
      <c r="H77" s="43"/>
      <c r="I77" s="43"/>
      <c r="J77" s="55"/>
    </row>
    <row r="78" spans="2:12" x14ac:dyDescent="0.25">
      <c r="B78" s="54"/>
      <c r="C78" s="59" t="s">
        <v>46</v>
      </c>
      <c r="D78" s="43"/>
      <c r="E78" s="43"/>
      <c r="F78" s="43"/>
      <c r="G78" s="43"/>
      <c r="H78" s="43"/>
      <c r="I78" s="43"/>
      <c r="J78" s="55"/>
    </row>
    <row r="79" spans="2:12" x14ac:dyDescent="0.25">
      <c r="B79" s="54"/>
      <c r="C79" s="43" t="s">
        <v>44</v>
      </c>
      <c r="D79" s="43"/>
      <c r="E79" s="43"/>
      <c r="F79" s="43"/>
      <c r="G79" s="43"/>
      <c r="H79" s="43"/>
      <c r="I79" s="43"/>
      <c r="J79" s="55"/>
    </row>
    <row r="80" spans="2:12" x14ac:dyDescent="0.25">
      <c r="B80" s="54"/>
      <c r="C80" s="44" t="s">
        <v>45</v>
      </c>
      <c r="D80" s="43"/>
      <c r="E80" s="43"/>
      <c r="F80" s="43"/>
      <c r="G80" s="43"/>
      <c r="H80" s="43"/>
      <c r="I80" s="43"/>
      <c r="J80" s="55"/>
    </row>
    <row r="81" spans="2:10" x14ac:dyDescent="0.25">
      <c r="B81" s="56"/>
      <c r="C81" s="57"/>
      <c r="D81" s="57"/>
      <c r="E81" s="57"/>
      <c r="F81" s="57"/>
      <c r="G81" s="57"/>
      <c r="H81" s="57"/>
      <c r="I81" s="57"/>
      <c r="J81" s="58"/>
    </row>
  </sheetData>
  <sheetProtection password="DFD9" sheet="1" objects="1" scenarios="1" selectLockedCells="1"/>
  <mergeCells count="1">
    <mergeCell ref="G28:L32"/>
  </mergeCells>
  <hyperlinks>
    <hyperlink ref="C70" r:id="rId1"/>
    <hyperlink ref="C76" r:id="rId2"/>
    <hyperlink ref="C80" r:id="rId3"/>
    <hyperlink ref="C58" r:id="rId4" display="miller.weldon@medstudent.pitt.edu"/>
    <hyperlink ref="C52" r:id="rId5"/>
    <hyperlink ref="C64" r:id="rId6"/>
    <hyperlink ref="C67" r:id="rId7" display="ipipinos@unmc.edu"/>
  </hyperlinks>
  <pageMargins left="0.7" right="0.7" top="0.75" bottom="0.75" header="0.3" footer="0.3"/>
  <pageSetup orientation="portrait" horizontalDpi="4294967295" verticalDpi="3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3:E12"/>
  <sheetViews>
    <sheetView workbookViewId="0">
      <selection activeCell="C4" sqref="C4"/>
    </sheetView>
  </sheetViews>
  <sheetFormatPr defaultRowHeight="15" x14ac:dyDescent="0.25"/>
  <cols>
    <col min="2" max="2" width="24.85546875" style="35" customWidth="1"/>
  </cols>
  <sheetData>
    <row r="3" spans="2:5" x14ac:dyDescent="0.25">
      <c r="B3" s="32" t="s">
        <v>1</v>
      </c>
      <c r="C3" s="19">
        <v>-9.2573000000000008</v>
      </c>
    </row>
    <row r="4" spans="2:5" x14ac:dyDescent="0.25">
      <c r="B4" s="33" t="s">
        <v>33</v>
      </c>
      <c r="C4" s="19">
        <f>IF(Calculator!C12=1,1.0393,0)</f>
        <v>0</v>
      </c>
    </row>
    <row r="5" spans="2:5" ht="17.25" customHeight="1" x14ac:dyDescent="0.25">
      <c r="B5" s="33" t="s">
        <v>9</v>
      </c>
      <c r="C5" s="19">
        <f>IF(Calculator!C4&lt;0,0,IF(Calculator!C4&gt;120,0,Calculator!C4*0.0587))</f>
        <v>3.8155000000000001</v>
      </c>
    </row>
    <row r="6" spans="2:5" x14ac:dyDescent="0.25">
      <c r="B6" s="33" t="s">
        <v>34</v>
      </c>
      <c r="C6" s="19">
        <f>IF(Calculator!C16=1,1.6279,0)</f>
        <v>0</v>
      </c>
      <c r="D6" s="5"/>
      <c r="E6" s="19"/>
    </row>
    <row r="7" spans="2:5" x14ac:dyDescent="0.25">
      <c r="B7" s="35" t="s">
        <v>35</v>
      </c>
      <c r="C7" s="19">
        <f>IF(Calculator!C25=1,1.3252,0)</f>
        <v>0</v>
      </c>
    </row>
    <row r="8" spans="2:5" x14ac:dyDescent="0.25">
      <c r="B8" s="35" t="s">
        <v>23</v>
      </c>
      <c r="C8" s="19">
        <f>IF(Calculator!C20=2,1.4657,IF(Calculator!C20=1,0.657,0))</f>
        <v>0</v>
      </c>
    </row>
    <row r="9" spans="2:5" x14ac:dyDescent="0.25">
      <c r="B9" s="35" t="s">
        <v>58</v>
      </c>
      <c r="C9" s="19">
        <f>IF(Calculator!C8=1,0.6408,0)</f>
        <v>0</v>
      </c>
    </row>
    <row r="10" spans="2:5" x14ac:dyDescent="0.25">
      <c r="B10" s="35" t="s">
        <v>59</v>
      </c>
      <c r="C10" s="19">
        <f>IF(Calculator!C34=1,0.6341,0)</f>
        <v>0</v>
      </c>
    </row>
    <row r="11" spans="2:5" x14ac:dyDescent="0.25">
      <c r="B11" s="34" t="s">
        <v>3</v>
      </c>
      <c r="C11" s="30">
        <f>SUM(C3:C10)</f>
        <v>-5.4418000000000006</v>
      </c>
    </row>
    <row r="12" spans="2:5" x14ac:dyDescent="0.25">
      <c r="B12" s="34" t="s">
        <v>2</v>
      </c>
      <c r="C12" s="29">
        <f>(EXP(C11)/(1+EXP(C11)))</f>
        <v>4.3129967083524248E-3</v>
      </c>
    </row>
  </sheetData>
  <sheetProtection password="DFD9" sheet="1" objects="1" scenarios="1" selectLockedCells="1"/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Calculator</vt:lpstr>
      <vt:lpstr>Equation</vt:lpstr>
      <vt:lpstr>Calculator!OLE_LINK4</vt:lpstr>
    </vt:vector>
  </TitlesOfParts>
  <Company>Your Mom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Prateek Gupta</dc:creator>
  <cp:lastModifiedBy>PKG</cp:lastModifiedBy>
  <dcterms:created xsi:type="dcterms:W3CDTF">2009-11-17T23:57:10Z</dcterms:created>
  <dcterms:modified xsi:type="dcterms:W3CDTF">2011-12-27T21:12:41Z</dcterms:modified>
</cp:coreProperties>
</file>